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25E4F3B7-5929-4149-B5C8-746226E0D553}" xr6:coauthVersionLast="47" xr6:coauthVersionMax="47" xr10:uidLastSave="{00000000-0000-0000-0000-000000000000}"/>
  <bookViews>
    <workbookView showSheetTabs="0" xWindow="-120" yWindow="-120" windowWidth="29040" windowHeight="158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F44" i="5" s="1"/>
  <c r="D27" i="5"/>
  <c r="G27" i="5" s="1"/>
  <c r="G24" i="5" s="1"/>
  <c r="I90" i="5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<sst xmlns="http://schemas.openxmlformats.org/spreadsheetml/2006/main" count="52" uniqueCount="49">
  <si>
    <t>Câmbio</t>
  </si>
  <si>
    <t>BRL</t>
  </si>
  <si>
    <t>EUR</t>
  </si>
  <si>
    <t>SIMULE SEU INVESTIMENTO</t>
  </si>
  <si>
    <t>Por favor, preencha apenas as células em azul turquesa</t>
  </si>
  <si>
    <t>Preço de 
Referência</t>
  </si>
  <si>
    <t>Desconto</t>
  </si>
  <si>
    <t>Preço no momento da subscrição</t>
  </si>
  <si>
    <r>
      <rPr>
        <b/>
        <u/>
        <sz val="18"/>
        <color rgb="FF000059"/>
        <rFont val="Century Gothic"/>
        <family val="2"/>
      </rPr>
      <t>Passo 1</t>
    </r>
    <r>
      <rPr>
        <b/>
        <sz val="18"/>
        <color rgb="FF000059"/>
        <rFont val="Century Gothic"/>
        <family val="2"/>
      </rPr>
      <t xml:space="preserve"> : Insira seu salário bruto anual estimado (prêmios/bônus incluídos) para 2024</t>
    </r>
  </si>
  <si>
    <t>Salário anual bruto (prêmios/bônus incluídos)</t>
  </si>
  <si>
    <t>Valor máximo autorizado a investir (1)</t>
  </si>
  <si>
    <r>
      <rPr>
        <b/>
        <u/>
        <sz val="18"/>
        <color rgb="FF000059"/>
        <rFont val="Century Gothic"/>
        <family val="2"/>
      </rPr>
      <t>Passo 2 :</t>
    </r>
    <r>
      <rPr>
        <b/>
        <sz val="18"/>
        <color rgb="FF000059"/>
        <rFont val="Century Gothic"/>
        <family val="2"/>
      </rPr>
      <t xml:space="preserve"> Insira o valor que você gostaria de investir (dentro do limite autorizado)</t>
    </r>
  </si>
  <si>
    <t>Min €50 | Max 1/4 do salário anual bruto (dentro do limite de €50,000)</t>
  </si>
  <si>
    <t>Valor bruto que você gostaria de investir</t>
  </si>
  <si>
    <r>
      <rPr>
        <b/>
        <u/>
        <sz val="18"/>
        <color rgb="FF000059"/>
        <rFont val="Century Gothic"/>
        <family val="2"/>
      </rPr>
      <t>Passo 3 :</t>
    </r>
    <r>
      <rPr>
        <b/>
        <sz val="18"/>
        <color rgb="FF000059"/>
        <rFont val="Century Gothic"/>
        <family val="2"/>
      </rPr>
      <t xml:space="preserve"> Visualize seu investimento no momento da subscrição </t>
    </r>
  </si>
  <si>
    <t>Valor investido</t>
  </si>
  <si>
    <t>(dentro do montante máximo autorizado)</t>
  </si>
  <si>
    <t>Número de ações investidas</t>
  </si>
  <si>
    <t>(com o preço descontado das ações)</t>
  </si>
  <si>
    <t>Número de ações ofertadas</t>
  </si>
  <si>
    <t>(Ações livres) (2)</t>
  </si>
  <si>
    <t>Número total de ações</t>
  </si>
  <si>
    <t>investidas</t>
  </si>
  <si>
    <t xml:space="preserve">Valor total </t>
  </si>
  <si>
    <t>efetivamente investido (3)</t>
  </si>
  <si>
    <t>Valor das vantagens (desconto e ações gratuitas) propostas pela oferta para o seu investimento:</t>
  </si>
  <si>
    <r>
      <rPr>
        <b/>
        <u/>
        <sz val="18"/>
        <color rgb="FF000059"/>
        <rFont val="Century Gothic"/>
        <family val="2"/>
      </rPr>
      <t>Passo 4 :</t>
    </r>
    <r>
      <rPr>
        <b/>
        <sz val="18"/>
        <color rgb="FF000059"/>
        <rFont val="Century Gothic"/>
        <family val="2"/>
      </rPr>
      <t xml:space="preserve"> Simule seu investimento inserindo um preço estimado (da ação)</t>
    </r>
    <r>
      <rPr>
        <b/>
        <u/>
        <sz val="18"/>
        <color rgb="FF000059"/>
        <rFont val="Century Gothic"/>
        <family val="2"/>
      </rPr>
      <t xml:space="preserve"> no final do período de bloqueio</t>
    </r>
  </si>
  <si>
    <t>(Duração de 3 anos, exceto no caso de liberação antecipada)</t>
  </si>
  <si>
    <t>Seu investimento acompanhará a evolução do preço das ações da Elis, tanto para cima quanto para baixo. Ele estará exposto ao risco de perda de capital.</t>
  </si>
  <si>
    <t>Preço estimado das ações</t>
  </si>
  <si>
    <t>da Elis na data de vencimento</t>
  </si>
  <si>
    <t>Evolução da ação na</t>
  </si>
  <si>
    <t>data de vencimento</t>
  </si>
  <si>
    <t>valor final estimado</t>
  </si>
  <si>
    <t>do seu investimento</t>
  </si>
  <si>
    <t>estimado</t>
  </si>
  <si>
    <t xml:space="preserve">Ganho total </t>
  </si>
  <si>
    <t>Ganho total esstimado em %</t>
  </si>
  <si>
    <t>do investimento inicial</t>
  </si>
  <si>
    <t>TABELA DE FLUTUAÇÃO DO PREÇO DAS AÇÕES</t>
  </si>
  <si>
    <t>Evolução do preço das ações na data de vencimento</t>
  </si>
  <si>
    <t xml:space="preserve">Preço estimado das ações da Elis na data de vencimento </t>
  </si>
  <si>
    <t>Valor final estimado do seu investimento</t>
  </si>
  <si>
    <t>Ganho total estimado</t>
  </si>
  <si>
    <t>Ganho total estimado em % do investimento inicial</t>
  </si>
  <si>
    <t>(1) correspondente a 25% do salário bruto anual estimado para 2024 (bónus incluídos) dentro do limite de €50.000 (montante máximo autorizado a investir)</t>
  </si>
  <si>
    <t>(2) 1 ação ofertada para cada 10 ações adquiridas</t>
  </si>
  <si>
    <t>(3) calculado com base no número total de ações investidas a preço de referência</t>
  </si>
  <si>
    <r>
      <t xml:space="preserve">Atenção: Todos os valores e lucros estimados não incluem </t>
    </r>
    <r>
      <rPr>
        <b/>
        <i/>
        <u/>
        <sz val="18"/>
        <color rgb="FFFF0000"/>
        <rFont val="Century Gothic"/>
        <family val="2"/>
      </rPr>
      <t>nenhum imposto e contribuição social</t>
    </r>
    <r>
      <rPr>
        <b/>
        <i/>
        <sz val="18"/>
        <color rgb="FFFF0000"/>
        <rFont val="Century Gothic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</si>
</sst>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BRL]_-;\-* #,##0.00\ [$BRL]_-;_-* &quot;-&quot;??\ [$BRL]_-;_-@_-"/>
    <numFmt numFmtId="169" formatCode="_-* #,##0.0000\ [$BRL]_-;\-* #,##0.0000\ [$BRL]_-;_-* &quot;-&quot;??\ [$BRL]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1"/>
      <color rgb="FF00005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38" fillId="0" borderId="0" xfId="1" applyNumberFormat="1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8" fillId="0" borderId="0" xfId="3" applyFont="1" applyFill="1" applyBorder="1" applyAlignment="1" applyProtection="1">
      <alignment horizontal="center"/>
    </xf>
    <xf numFmtId="44" fontId="24" fillId="0" borderId="0" xfId="1" applyFont="1" applyBorder="1" applyAlignment="1" applyProtection="1">
      <alignment horizontal="center" wrapText="1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167" fontId="36" fillId="0" borderId="0" xfId="0" applyNumberFormat="1" applyFont="1" applyAlignment="1" applyProtection="1"/>
    <xf numFmtId="167" fontId="42" fillId="0" borderId="0" xfId="0" applyNumberFormat="1" applyFont="1" applyProtection="1"/>
    <xf numFmtId="167" fontId="21" fillId="0" borderId="0" xfId="1" applyNumberFormat="1" applyFont="1" applyAlignment="1" applyProtection="1">
      <alignment horizontal="center"/>
      <protection locked="0"/>
    </xf>
    <xf numFmtId="167" fontId="21" fillId="0" borderId="0" xfId="1" applyNumberFormat="1" applyFont="1" applyProtection="1">
      <protection locked="0"/>
    </xf>
    <xf numFmtId="166" fontId="54" fillId="0" borderId="0" xfId="1" applyNumberFormat="1" applyFont="1" applyProtection="1"/>
    <xf numFmtId="0" fontId="42" fillId="0" borderId="0" xfId="0" applyFont="1" applyAlignment="1" applyProtection="1">
      <alignment horizontal="center"/>
    </xf>
    <xf numFmtId="44" fontId="54" fillId="0" borderId="0" xfId="1" applyFont="1" applyFill="1" applyBorder="1" applyProtection="1"/>
    <xf numFmtId="0" fontId="55" fillId="0" borderId="0" xfId="0" applyFont="1" applyAlignment="1" applyProtection="1">
      <alignment horizontal="center"/>
    </xf>
    <xf numFmtId="44" fontId="42" fillId="0" borderId="0" xfId="1" applyFont="1" applyFill="1" applyBorder="1" applyAlignment="1" applyProtection="1">
      <alignment vertical="top"/>
    </xf>
    <xf numFmtId="0" fontId="0" fillId="0" borderId="0" xfId="0" applyBorder="1" applyProtection="1"/>
    <xf numFmtId="0" fontId="0" fillId="0" borderId="0" xfId="0" applyBorder="1" applyAlignment="1" applyProtection="1"/>
    <xf numFmtId="166" fontId="53" fillId="6" borderId="0" xfId="1" applyNumberFormat="1" applyFont="1" applyFill="1" applyAlignment="1" applyProtection="1">
      <protection locked="0"/>
    </xf>
    <xf numFmtId="0" fontId="52" fillId="0" borderId="0" xfId="0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0" fillId="0" borderId="0" xfId="0" applyProtection="1"/>
    <xf numFmtId="0" fontId="51" fillId="0" borderId="0" xfId="0" applyFont="1" applyBorder="1" applyAlignment="1" applyProtection="1">
      <alignment horizontal="right" vertical="center"/>
    </xf>
    <xf numFmtId="167" fontId="36" fillId="0" borderId="0" xfId="1" applyNumberFormat="1" applyFont="1" applyFill="1" applyBorder="1" applyProtection="1"/>
    <xf numFmtId="0" fontId="23" fillId="0" borderId="0" xfId="0" applyFont="1" applyAlignment="1" applyProtection="1">
      <alignment horizontal="center" vertical="center"/>
    </xf>
    <xf numFmtId="0" fontId="56" fillId="0" borderId="0" xfId="0" applyFont="1" applyFill="1" applyBorder="1" applyAlignment="1" applyProtection="1">
      <alignment horizontal="center" vertical="center"/>
    </xf>
    <xf numFmtId="0" fontId="56" fillId="0" borderId="0" xfId="0" applyFont="1" applyFill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0" fontId="24" fillId="0" borderId="0" xfId="4" applyFont="1" applyFill="1" applyBorder="1" applyAlignment="1" applyProtection="1">
      <alignment horizontal="left" wrapText="1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9" fillId="5" borderId="0" xfId="0" applyFont="1" applyFill="1" applyAlignment="1" applyProtection="1">
      <alignment horizontal="center"/>
    </xf>
    <xf numFmtId="169" fontId="42" fillId="0" borderId="0" xfId="0" applyNumberFormat="1" applyFont="1" applyBorder="1" applyAlignment="1" applyProtection="1">
      <alignment vertical="top"/>
    </xf>
    <xf numFmtId="167" fontId="36" fillId="0" borderId="0" xfId="0" applyNumberFormat="1" applyFont="1" applyFill="1" applyBorder="1" applyAlignment="1" applyProtection="1">
      <alignment horizontal="left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60</xdr:row>
      <xdr:rowOff>25066</xdr:rowOff>
    </xdr:from>
    <xdr:to>
      <xdr:col>4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251216</xdr:rowOff>
    </xdr:from>
    <xdr:to>
      <xdr:col>5</xdr:col>
      <xdr:colOff>345291</xdr:colOff>
      <xdr:row>25</xdr:row>
      <xdr:rowOff>201124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49775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1730734</xdr:colOff>
      <xdr:row>51</xdr:row>
      <xdr:rowOff>71082</xdr:rowOff>
    </xdr:from>
    <xdr:to>
      <xdr:col>8</xdr:col>
      <xdr:colOff>238294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188499" y="12856994"/>
          <a:ext cx="213826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51</xdr:row>
      <xdr:rowOff>82288</xdr:rowOff>
    </xdr:from>
    <xdr:to>
      <xdr:col>10</xdr:col>
      <xdr:colOff>36587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3648" y="11489876"/>
          <a:ext cx="24845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1792941</xdr:colOff>
      <xdr:row>75</xdr:row>
      <xdr:rowOff>48670</xdr:rowOff>
    </xdr:from>
    <xdr:to>
      <xdr:col>6</xdr:col>
      <xdr:colOff>123264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507941" y="18740082"/>
          <a:ext cx="207308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100853</xdr:colOff>
      <xdr:row>75</xdr:row>
      <xdr:rowOff>48670</xdr:rowOff>
    </xdr:from>
    <xdr:to>
      <xdr:col>8</xdr:col>
      <xdr:colOff>70203</xdr:colOff>
      <xdr:row>77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497235" y="18740082"/>
          <a:ext cx="1661439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1008532</xdr:colOff>
      <xdr:row>12</xdr:row>
      <xdr:rowOff>78439</xdr:rowOff>
    </xdr:from>
    <xdr:to>
      <xdr:col>6</xdr:col>
      <xdr:colOff>1253460</xdr:colOff>
      <xdr:row>13</xdr:row>
      <xdr:rowOff>210331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 rot="1358848">
          <a:off x="10466297" y="3731557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672353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760824" y="3664324"/>
          <a:ext cx="2487705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zoomScale="85" zoomScaleNormal="85" workbookViewId="0">
      <selection activeCell="D24" sqref="D24"/>
    </sheetView>
  </sheetViews>
  <sheetFormatPr baseColWidth="10" defaultColWidth="11.42578125" defaultRowHeight="15"/>
  <cols>
    <col min="1" max="1" width="11.42578125" style="15"/>
    <col min="2" max="2" width="24.7109375" style="15" customWidth="1"/>
    <col min="3" max="3" width="20.5703125" style="15" customWidth="1"/>
    <col min="4" max="4" width="29" style="15" customWidth="1"/>
    <col min="5" max="5" width="28" style="15" customWidth="1"/>
    <col min="6" max="6" width="28.140625" style="15" customWidth="1"/>
    <col min="7" max="7" width="29.140625" style="15" customWidth="1"/>
    <col min="8" max="8" width="25.42578125" style="15" customWidth="1"/>
    <col min="9" max="9" width="26.140625" style="15" customWidth="1"/>
    <col min="10" max="10" width="20" style="15" customWidth="1"/>
    <col min="11" max="11" width="16.85546875" style="15" bestFit="1" customWidth="1"/>
    <col min="12" max="12" width="23.5703125" style="15" customWidth="1"/>
    <col min="13" max="16384" width="11.42578125" style="15"/>
  </cols>
  <sheetData>
    <row r="3" spans="1:11" ht="48.75">
      <c r="D3" s="48"/>
      <c r="F3" s="49"/>
    </row>
    <row r="4" spans="1:11" ht="33.75">
      <c r="B4" s="50"/>
      <c r="C4" s="50"/>
      <c r="D4" s="51"/>
      <c r="F4" s="52" t="s">
        <v>3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55" t="s">
        <v>4</v>
      </c>
      <c r="G6" s="14"/>
      <c r="H6" s="56"/>
      <c r="I6" s="14"/>
      <c r="J6" s="14"/>
      <c r="K6" s="14"/>
    </row>
    <row r="7" spans="1:11" ht="21">
      <c r="A7" s="53"/>
      <c r="B7" s="57"/>
      <c r="C7" s="58"/>
      <c r="D7" s="50"/>
      <c r="G7" s="14"/>
      <c r="H7" s="59"/>
      <c r="I7" s="60"/>
      <c r="J7" s="61"/>
      <c r="K7" s="14"/>
    </row>
    <row r="8" spans="1:11" s="66" customFormat="1" ht="21">
      <c r="A8" s="62"/>
      <c r="B8" s="63"/>
      <c r="C8" s="64"/>
      <c r="D8" s="65"/>
      <c r="G8" s="67"/>
      <c r="H8" s="67"/>
      <c r="I8" s="67"/>
      <c r="J8" s="67"/>
      <c r="K8" s="67"/>
    </row>
    <row r="9" spans="1:11" s="66" customFormat="1" ht="21">
      <c r="A9" s="62"/>
      <c r="B9" s="63"/>
      <c r="C9" s="64"/>
      <c r="D9" s="65"/>
      <c r="G9" s="67"/>
      <c r="H9" s="67"/>
      <c r="I9" s="67"/>
      <c r="J9" s="67"/>
      <c r="K9" s="67"/>
    </row>
    <row r="10" spans="1:11" s="66" customFormat="1" ht="21">
      <c r="A10" s="62"/>
      <c r="B10" s="63"/>
      <c r="C10" s="64"/>
      <c r="D10" s="65"/>
      <c r="G10" s="67"/>
      <c r="H10" s="108" t="s">
        <v>7</v>
      </c>
      <c r="I10" s="67"/>
      <c r="J10" s="67"/>
      <c r="K10" s="67"/>
    </row>
    <row r="11" spans="1:11" ht="36">
      <c r="B11" s="50"/>
      <c r="C11" s="68"/>
      <c r="D11" s="73" t="s">
        <v>5</v>
      </c>
      <c r="E11" s="100">
        <v>21.04</v>
      </c>
      <c r="F11" s="2">
        <v>0.3</v>
      </c>
      <c r="G11" s="3">
        <f>ROUNDUP(E11-(E11*F11),2)</f>
        <v>14.73</v>
      </c>
      <c r="H11" s="108"/>
      <c r="I11" s="14"/>
      <c r="J11" s="14"/>
      <c r="K11" s="14"/>
    </row>
    <row r="12" spans="1:11" ht="18.75">
      <c r="C12" s="69"/>
      <c r="D12" s="70"/>
      <c r="G12" s="14"/>
      <c r="H12" s="71"/>
      <c r="I12" s="96"/>
      <c r="J12" s="101"/>
      <c r="K12" s="14"/>
    </row>
    <row r="13" spans="1:11" ht="27.75" customHeight="1">
      <c r="C13" s="69"/>
      <c r="D13" s="70"/>
      <c r="F13" s="104" t="s">
        <v>6</v>
      </c>
      <c r="G13" s="14"/>
      <c r="H13" s="71"/>
      <c r="I13" s="102" t="s">
        <v>0</v>
      </c>
      <c r="J13" s="96"/>
      <c r="K13" s="14"/>
    </row>
    <row r="14" spans="1:11" ht="18">
      <c r="G14" s="14"/>
      <c r="H14" s="14"/>
      <c r="I14" s="99"/>
      <c r="J14" s="96"/>
      <c r="K14" s="14"/>
    </row>
    <row r="15" spans="1:11" ht="22.5">
      <c r="E15" s="87">
        <f>E11*I15</f>
        <v>130.75728799999999</v>
      </c>
      <c r="G15" s="114">
        <f>I15*G11</f>
        <v>91.542530999999997</v>
      </c>
      <c r="H15" s="14"/>
      <c r="I15" s="113">
        <v>6.2146999999999997</v>
      </c>
      <c r="J15" s="95">
        <v>1</v>
      </c>
      <c r="K15" s="14"/>
    </row>
    <row r="16" spans="1:11">
      <c r="G16" s="14"/>
      <c r="H16" s="14"/>
      <c r="I16" s="96"/>
      <c r="J16" s="96"/>
      <c r="K16" s="14"/>
    </row>
    <row r="17" spans="3:11">
      <c r="G17" s="14"/>
      <c r="H17" s="14"/>
      <c r="I17" s="96"/>
      <c r="J17" s="101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09" t="s">
        <v>8</v>
      </c>
      <c r="D19" s="109"/>
      <c r="E19" s="109"/>
      <c r="F19" s="109"/>
      <c r="G19" s="109"/>
      <c r="H19" s="109"/>
      <c r="I19" s="109"/>
      <c r="J19" s="14"/>
      <c r="K19" s="14"/>
    </row>
    <row r="20" spans="3:11" ht="18" customHeight="1">
      <c r="C20" s="84"/>
      <c r="D20" s="84"/>
      <c r="E20" s="84"/>
      <c r="F20" s="84"/>
      <c r="G20" s="84"/>
      <c r="H20" s="84"/>
      <c r="I20" s="84"/>
      <c r="J20" s="14"/>
      <c r="K20" s="14"/>
    </row>
    <row r="21" spans="3:11">
      <c r="G21" s="14"/>
      <c r="H21" s="14"/>
      <c r="I21" s="14"/>
      <c r="J21" s="14"/>
      <c r="K21" s="14"/>
    </row>
    <row r="22" spans="3:11" ht="18.75">
      <c r="C22" s="17"/>
      <c r="D22" s="47" t="s">
        <v>9</v>
      </c>
      <c r="E22" s="17"/>
      <c r="F22" s="17"/>
      <c r="G22" s="32" t="s">
        <v>10</v>
      </c>
      <c r="H22" s="31"/>
      <c r="I22" s="14"/>
      <c r="J22" s="14"/>
      <c r="K22" s="14"/>
    </row>
    <row r="23" spans="3:11" ht="16.5">
      <c r="C23" s="17"/>
      <c r="D23" s="17"/>
      <c r="E23" s="17"/>
      <c r="F23" s="17"/>
      <c r="G23" s="31"/>
      <c r="H23" s="31"/>
      <c r="I23" s="14"/>
      <c r="J23" s="14"/>
      <c r="K23" s="14"/>
    </row>
    <row r="24" spans="3:11" ht="22.5">
      <c r="C24" s="47" t="s">
        <v>1</v>
      </c>
      <c r="D24" s="89"/>
      <c r="E24" s="17"/>
      <c r="F24" s="17"/>
      <c r="G24" s="103">
        <f>(G27*I15)/J15</f>
        <v>0</v>
      </c>
      <c r="H24" s="31"/>
      <c r="I24" s="14"/>
      <c r="J24" s="14"/>
      <c r="K24" s="14"/>
    </row>
    <row r="25" spans="3:11" ht="16.5">
      <c r="C25" s="17"/>
      <c r="D25" s="17"/>
      <c r="E25" s="17"/>
      <c r="F25" s="17"/>
      <c r="G25" s="31"/>
      <c r="H25" s="31"/>
      <c r="I25" s="14"/>
      <c r="J25" s="14"/>
      <c r="K25" s="14"/>
    </row>
    <row r="26" spans="3:11" ht="16.5">
      <c r="C26" s="17"/>
      <c r="D26" s="17"/>
      <c r="E26" s="17"/>
      <c r="F26" s="17"/>
      <c r="G26" s="31"/>
      <c r="H26" s="31"/>
      <c r="I26" s="14"/>
      <c r="J26" s="14"/>
      <c r="K26" s="14"/>
    </row>
    <row r="27" spans="3:11" ht="20.25">
      <c r="C27" s="92" t="s">
        <v>2</v>
      </c>
      <c r="D27" s="91">
        <f>(D24*J15)/I15</f>
        <v>0</v>
      </c>
      <c r="E27" s="17"/>
      <c r="F27" s="17"/>
      <c r="G27" s="93">
        <f>IF(D27/4&gt;50000,50000,D27/4)</f>
        <v>0</v>
      </c>
      <c r="H27" s="31"/>
      <c r="I27" s="14"/>
      <c r="J27" s="14"/>
      <c r="K27" s="14"/>
    </row>
    <row r="28" spans="3:11" ht="16.5">
      <c r="C28" s="17"/>
      <c r="D28" s="17"/>
      <c r="E28" s="17"/>
      <c r="F28" s="17"/>
      <c r="G28" s="31"/>
      <c r="H28" s="31"/>
      <c r="I28" s="14"/>
      <c r="J28" s="14"/>
      <c r="K28" s="14"/>
    </row>
    <row r="29" spans="3:11" ht="16.5">
      <c r="C29" s="17"/>
      <c r="D29" s="17"/>
      <c r="E29" s="17"/>
      <c r="F29" s="17"/>
      <c r="G29" s="31"/>
      <c r="H29" s="31"/>
      <c r="I29" s="14"/>
      <c r="J29" s="14"/>
      <c r="K29" s="14"/>
    </row>
    <row r="30" spans="3:11" ht="16.5">
      <c r="C30" s="17"/>
      <c r="D30" s="17"/>
      <c r="E30" s="17"/>
      <c r="F30" s="17"/>
      <c r="G30" s="31"/>
      <c r="H30" s="31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09" t="s">
        <v>11</v>
      </c>
      <c r="D33" s="109"/>
      <c r="E33" s="109"/>
      <c r="F33" s="109"/>
      <c r="G33" s="109"/>
      <c r="H33" s="109"/>
      <c r="I33" s="109"/>
      <c r="J33" s="14"/>
      <c r="K33" s="14"/>
    </row>
    <row r="34" spans="3:11" ht="15" customHeight="1">
      <c r="E34" s="17"/>
      <c r="F34" s="43" t="s">
        <v>12</v>
      </c>
      <c r="G34" s="44"/>
      <c r="H34" s="45"/>
      <c r="I34" s="14"/>
      <c r="J34" s="14"/>
      <c r="K34" s="14"/>
    </row>
    <row r="35" spans="3:11" ht="18.75">
      <c r="E35" s="17"/>
      <c r="F35" s="46"/>
      <c r="G35" s="44"/>
      <c r="H35" s="45"/>
      <c r="I35" s="14"/>
      <c r="J35" s="14"/>
      <c r="K35" s="14"/>
    </row>
    <row r="36" spans="3:11" ht="16.5">
      <c r="E36" s="17"/>
      <c r="F36" s="17"/>
      <c r="G36" s="17"/>
      <c r="H36" s="14"/>
      <c r="I36" s="14"/>
      <c r="J36" s="14"/>
      <c r="K36" s="14"/>
    </row>
    <row r="37" spans="3:11" ht="18.75">
      <c r="E37" s="17"/>
      <c r="F37" s="47" t="s">
        <v>13</v>
      </c>
      <c r="G37" s="17"/>
      <c r="H37" s="14"/>
      <c r="I37" s="14"/>
      <c r="J37" s="14"/>
      <c r="K37" s="14"/>
    </row>
    <row r="38" spans="3:11" ht="16.5">
      <c r="E38" s="17"/>
      <c r="F38" s="17"/>
      <c r="G38" s="17"/>
      <c r="H38" s="14"/>
      <c r="I38" s="14"/>
      <c r="J38" s="14"/>
      <c r="K38" s="14"/>
    </row>
    <row r="39" spans="3:11" ht="20.25">
      <c r="E39" s="47" t="s">
        <v>1</v>
      </c>
      <c r="F39" s="90"/>
      <c r="G39" s="17"/>
      <c r="H39" s="14"/>
      <c r="I39" s="14"/>
      <c r="J39" s="14"/>
      <c r="K39" s="14"/>
    </row>
    <row r="40" spans="3:11" ht="16.5">
      <c r="E40" s="17"/>
      <c r="F40" s="17"/>
      <c r="G40" s="17"/>
      <c r="H40" s="14"/>
      <c r="I40" s="14"/>
      <c r="J40" s="14"/>
      <c r="K40" s="14"/>
    </row>
    <row r="41" spans="3:11" ht="16.5">
      <c r="E41" s="17"/>
      <c r="F41" s="30"/>
      <c r="G41" s="31"/>
      <c r="H41" s="14"/>
      <c r="I41" s="14"/>
      <c r="J41" s="14"/>
      <c r="K41" s="14"/>
    </row>
    <row r="42" spans="3:11" ht="20.25">
      <c r="E42" s="92" t="s">
        <v>2</v>
      </c>
      <c r="F42" s="91">
        <f>F39/I15</f>
        <v>0</v>
      </c>
      <c r="G42" s="31"/>
      <c r="H42" s="14"/>
      <c r="I42" s="14"/>
      <c r="J42" s="14"/>
      <c r="K42" s="14"/>
    </row>
    <row r="43" spans="3:11" ht="16.5">
      <c r="E43" s="17"/>
      <c r="F43" s="17"/>
      <c r="G43" s="31"/>
      <c r="H43" s="14"/>
      <c r="I43" s="14"/>
      <c r="J43" s="14"/>
      <c r="K43" s="14"/>
    </row>
    <row r="44" spans="3:11" ht="16.5">
      <c r="E44" s="17"/>
      <c r="F44" s="94" t="str">
        <f>IF(F42&lt;50,"Quantidade indicada inferior ao mínimo exigido",IF(F42&gt;50000,"Montante máximo excedido",IF(F42&gt;G27,"Montante máximo excedido","")))</f>
        <v>Quantidade indicada inferior ao mínimo exigido</v>
      </c>
      <c r="G44" s="31"/>
      <c r="H44" s="14"/>
      <c r="I44" s="14"/>
      <c r="J44" s="14"/>
      <c r="K44" s="14"/>
    </row>
    <row r="45" spans="3:11" ht="16.5">
      <c r="E45" s="17"/>
      <c r="F45" s="17"/>
      <c r="G45" s="31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09" t="s">
        <v>14</v>
      </c>
      <c r="D47" s="109"/>
      <c r="E47" s="109"/>
      <c r="F47" s="109"/>
      <c r="G47" s="109"/>
      <c r="H47" s="109"/>
      <c r="I47" s="109"/>
      <c r="J47" s="14"/>
      <c r="K47" s="14"/>
    </row>
    <row r="48" spans="3:11" ht="22.5" customHeight="1">
      <c r="C48" s="84"/>
      <c r="D48" s="84"/>
      <c r="E48" s="84"/>
      <c r="F48" s="84"/>
      <c r="G48" s="84"/>
      <c r="H48" s="84"/>
      <c r="I48" s="84"/>
      <c r="J48" s="14"/>
      <c r="K48" s="14"/>
    </row>
    <row r="49" spans="2:11">
      <c r="G49" s="14"/>
      <c r="H49" s="14"/>
      <c r="I49" s="14"/>
      <c r="J49" s="14"/>
      <c r="K49" s="14"/>
    </row>
    <row r="50" spans="2:11" ht="18.75">
      <c r="B50" s="85" t="s">
        <v>15</v>
      </c>
      <c r="C50" s="31"/>
      <c r="D50" s="32" t="s">
        <v>17</v>
      </c>
      <c r="E50" s="17"/>
      <c r="F50" s="32" t="s">
        <v>19</v>
      </c>
      <c r="G50" s="17"/>
      <c r="H50" s="85" t="s">
        <v>21</v>
      </c>
      <c r="I50" s="31"/>
      <c r="J50" s="32" t="s">
        <v>23</v>
      </c>
      <c r="K50" s="31"/>
    </row>
    <row r="51" spans="2:11" ht="18.75">
      <c r="B51" s="105" t="s">
        <v>16</v>
      </c>
      <c r="C51" s="31"/>
      <c r="D51" s="106" t="s">
        <v>18</v>
      </c>
      <c r="E51" s="17"/>
      <c r="F51" s="33" t="s">
        <v>20</v>
      </c>
      <c r="G51" s="17"/>
      <c r="H51" s="32" t="s">
        <v>22</v>
      </c>
      <c r="I51" s="31"/>
      <c r="J51" s="32" t="s">
        <v>24</v>
      </c>
      <c r="K51" s="31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25">
      <c r="B53" s="28">
        <f>IF(F42&gt;G27,G27,F42)</f>
        <v>0</v>
      </c>
      <c r="C53" s="14"/>
      <c r="D53" s="34">
        <f>+B53/G11</f>
        <v>0</v>
      </c>
      <c r="F53" s="35">
        <f>ROUNDDOWN(D53/10,0)</f>
        <v>0</v>
      </c>
      <c r="H53" s="34">
        <f>+D53+F53</f>
        <v>0</v>
      </c>
      <c r="I53" s="14"/>
      <c r="J53" s="28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 ht="16.5">
      <c r="B57" s="17"/>
      <c r="C57" s="17"/>
      <c r="D57" s="17"/>
      <c r="E57" s="17"/>
      <c r="F57" s="17"/>
      <c r="G57" s="17"/>
      <c r="H57" s="36"/>
      <c r="I57" s="17"/>
      <c r="J57" s="17"/>
    </row>
    <row r="58" spans="2:11" ht="15.75">
      <c r="B58" s="111"/>
      <c r="C58" s="111"/>
      <c r="D58" s="111"/>
      <c r="E58" s="111"/>
      <c r="F58" s="111"/>
      <c r="G58" s="111"/>
      <c r="H58" s="111"/>
      <c r="I58" s="111"/>
      <c r="J58" s="111"/>
    </row>
    <row r="59" spans="2:11" ht="23.25">
      <c r="C59" s="112" t="s">
        <v>25</v>
      </c>
      <c r="D59" s="112"/>
      <c r="E59" s="112"/>
      <c r="F59" s="112"/>
      <c r="G59" s="112"/>
      <c r="H59" s="112"/>
      <c r="I59" s="112"/>
    </row>
    <row r="60" spans="2:11">
      <c r="C60" s="75"/>
      <c r="D60" s="75"/>
      <c r="E60" s="75"/>
      <c r="F60" s="75"/>
      <c r="G60" s="75"/>
      <c r="H60" s="75"/>
      <c r="I60" s="75"/>
    </row>
    <row r="61" spans="2:11">
      <c r="C61" s="75"/>
      <c r="D61" s="75"/>
      <c r="E61" s="75"/>
      <c r="F61" s="75"/>
      <c r="G61" s="75"/>
      <c r="H61" s="75"/>
      <c r="I61" s="75"/>
      <c r="K61" s="101"/>
    </row>
    <row r="62" spans="2:11" ht="17.25">
      <c r="B62" s="37"/>
      <c r="C62" s="76"/>
      <c r="D62" s="75"/>
      <c r="E62" s="76"/>
      <c r="F62" s="76"/>
      <c r="G62" s="76"/>
      <c r="H62" s="75"/>
      <c r="I62" s="76"/>
      <c r="J62" s="37"/>
    </row>
    <row r="63" spans="2:11" ht="15.6" customHeight="1">
      <c r="C63" s="75"/>
      <c r="D63" s="75"/>
      <c r="E63" s="75"/>
      <c r="F63" s="75"/>
      <c r="G63" s="77"/>
      <c r="H63" s="75"/>
      <c r="I63" s="75"/>
    </row>
    <row r="64" spans="2:11" ht="15.75">
      <c r="C64" s="75"/>
      <c r="D64" s="75"/>
      <c r="E64" s="78"/>
      <c r="F64" s="77"/>
      <c r="G64" s="78"/>
      <c r="H64" s="75"/>
      <c r="I64" s="75"/>
    </row>
    <row r="65" spans="2:11" ht="26.25">
      <c r="C65" s="75"/>
      <c r="D65" s="75"/>
      <c r="E65" s="79">
        <f>+J53-B53</f>
        <v>0</v>
      </c>
      <c r="F65" s="86"/>
      <c r="G65" s="80" t="e">
        <f>E65/B53</f>
        <v>#DIV/0!</v>
      </c>
      <c r="H65" s="81"/>
      <c r="I65" s="75"/>
      <c r="J65" s="74"/>
    </row>
    <row r="66" spans="2:11" ht="26.25">
      <c r="C66" s="75"/>
      <c r="D66" s="75"/>
      <c r="E66" s="79"/>
      <c r="F66" s="82"/>
      <c r="G66" s="83"/>
      <c r="H66" s="83"/>
      <c r="I66" s="75"/>
    </row>
    <row r="67" spans="2:11" ht="26.25">
      <c r="E67" s="4"/>
      <c r="F67" s="38"/>
      <c r="G67" s="9"/>
      <c r="H67" s="16"/>
    </row>
    <row r="68" spans="2:11" ht="22.5">
      <c r="C68" s="109" t="s">
        <v>26</v>
      </c>
      <c r="D68" s="109"/>
      <c r="E68" s="109"/>
      <c r="F68" s="109"/>
      <c r="G68" s="109"/>
      <c r="H68" s="109"/>
      <c r="I68" s="109"/>
    </row>
    <row r="69" spans="2:11" ht="26.25">
      <c r="E69" s="4"/>
      <c r="F69" s="39" t="s">
        <v>27</v>
      </c>
      <c r="G69" s="9"/>
      <c r="H69" s="16"/>
    </row>
    <row r="70" spans="2:11" ht="26.25">
      <c r="E70" s="4"/>
      <c r="F70" s="38"/>
      <c r="G70" s="9"/>
      <c r="H70" s="16"/>
    </row>
    <row r="71" spans="2:11" ht="18.75">
      <c r="B71" s="17"/>
      <c r="C71" s="17"/>
      <c r="D71" s="17"/>
      <c r="E71" s="40"/>
      <c r="F71" s="41" t="s">
        <v>28</v>
      </c>
      <c r="G71" s="17"/>
      <c r="H71" s="36"/>
      <c r="I71" s="17"/>
      <c r="J71" s="17"/>
      <c r="K71" s="17"/>
    </row>
    <row r="72" spans="2:11" ht="18.75">
      <c r="B72" s="17"/>
      <c r="C72" s="17"/>
      <c r="D72" s="17"/>
      <c r="E72" s="40"/>
      <c r="F72" s="41"/>
      <c r="G72" s="17"/>
      <c r="H72" s="36"/>
      <c r="I72" s="17"/>
      <c r="J72" s="17"/>
      <c r="K72" s="17"/>
    </row>
    <row r="73" spans="2:11" ht="18.75">
      <c r="B73" s="17"/>
      <c r="C73" s="17"/>
      <c r="D73" s="17"/>
      <c r="E73" s="40"/>
      <c r="F73" s="41"/>
      <c r="G73" s="17"/>
      <c r="H73" s="36"/>
      <c r="I73" s="17"/>
      <c r="J73" s="17"/>
      <c r="K73" s="17"/>
    </row>
    <row r="74" spans="2:11" ht="18.75">
      <c r="B74" s="42" t="s">
        <v>29</v>
      </c>
      <c r="C74" s="31"/>
      <c r="D74" s="32" t="s">
        <v>31</v>
      </c>
      <c r="E74" s="17"/>
      <c r="F74" s="32" t="s">
        <v>33</v>
      </c>
      <c r="G74" s="17"/>
      <c r="H74" s="85" t="s">
        <v>36</v>
      </c>
      <c r="I74" s="31"/>
      <c r="J74" s="32" t="s">
        <v>37</v>
      </c>
      <c r="K74" s="31"/>
    </row>
    <row r="75" spans="2:11" ht="18.75">
      <c r="B75" s="42" t="s">
        <v>30</v>
      </c>
      <c r="C75" s="31"/>
      <c r="D75" s="32" t="s">
        <v>32</v>
      </c>
      <c r="E75" s="17"/>
      <c r="F75" s="85" t="s">
        <v>34</v>
      </c>
      <c r="G75" s="17"/>
      <c r="H75" s="85" t="s">
        <v>35</v>
      </c>
      <c r="I75" s="31"/>
      <c r="J75" s="32" t="s">
        <v>38</v>
      </c>
      <c r="K75" s="31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25">
      <c r="B77" s="10"/>
      <c r="C77" s="14"/>
      <c r="D77" s="27">
        <f>IF(B77&lt;E11,-(1-(B77/E11)),IF(B77=E11,"0%",(B77/E11)-1))</f>
        <v>-1</v>
      </c>
      <c r="F77" s="28">
        <f>+$H$53*B77</f>
        <v>0</v>
      </c>
      <c r="H77" s="29">
        <f>+F77-$B$53</f>
        <v>0</v>
      </c>
      <c r="I77" s="14"/>
      <c r="J77" s="72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 ht="16.5">
      <c r="B80" s="17"/>
      <c r="C80" s="17"/>
      <c r="D80" s="17"/>
      <c r="E80" s="17"/>
      <c r="F80" s="17"/>
      <c r="G80" s="17"/>
      <c r="H80" s="17"/>
      <c r="I80" s="17"/>
      <c r="J80" s="17"/>
    </row>
    <row r="81" spans="2:12" ht="16.5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4">
      <c r="B82" s="17"/>
      <c r="C82" s="17"/>
      <c r="D82" s="110" t="s">
        <v>39</v>
      </c>
      <c r="E82" s="110"/>
      <c r="F82" s="110"/>
      <c r="G82" s="110"/>
      <c r="H82" s="110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51.75">
      <c r="B84" s="17"/>
      <c r="C84" s="17"/>
      <c r="D84" s="19" t="s">
        <v>40</v>
      </c>
      <c r="E84" s="20" t="s">
        <v>41</v>
      </c>
      <c r="F84" s="21" t="s">
        <v>42</v>
      </c>
      <c r="G84" s="21" t="s">
        <v>43</v>
      </c>
      <c r="H84" s="22" t="s">
        <v>44</v>
      </c>
      <c r="I84" s="17"/>
      <c r="J84" s="17"/>
    </row>
    <row r="85" spans="2:12" ht="17.25">
      <c r="B85" s="17"/>
      <c r="C85" s="17"/>
      <c r="D85" s="23">
        <v>-0.4</v>
      </c>
      <c r="E85" s="5">
        <f>+$E$11*(1+D85)</f>
        <v>12.623999999999999</v>
      </c>
      <c r="F85" s="13">
        <f>+$H$53*E85</f>
        <v>0</v>
      </c>
      <c r="G85" s="6">
        <f>+F85-$B$53</f>
        <v>0</v>
      </c>
      <c r="H85" s="1" t="e">
        <f>+G85/$B$53</f>
        <v>#DIV/0!</v>
      </c>
      <c r="I85" s="17"/>
      <c r="J85" s="17"/>
    </row>
    <row r="86" spans="2:12" ht="18">
      <c r="B86" s="17"/>
      <c r="C86" s="17"/>
      <c r="D86" s="23">
        <v>-0.3</v>
      </c>
      <c r="E86" s="7">
        <f t="shared" ref="E86:E92" si="0">+$E$11*(1+D86)</f>
        <v>14.727999999999998</v>
      </c>
      <c r="F86" s="6">
        <f t="shared" ref="F86:F92" si="1">+$H$53*E86</f>
        <v>0</v>
      </c>
      <c r="G86" s="6">
        <f t="shared" ref="G86:G92" si="2">+F86-$B$53</f>
        <v>0</v>
      </c>
      <c r="H86" s="1" t="e">
        <f t="shared" ref="H86:H92" si="3">+G86/$B$53</f>
        <v>#DIV/0!</v>
      </c>
      <c r="I86" s="102" t="s">
        <v>0</v>
      </c>
      <c r="J86" s="96"/>
      <c r="L86" s="14"/>
    </row>
    <row r="87" spans="2:12" ht="18.75">
      <c r="B87" s="17"/>
      <c r="C87" s="17"/>
      <c r="D87" s="23">
        <v>-0.2</v>
      </c>
      <c r="E87" s="7">
        <f t="shared" si="0"/>
        <v>16.832000000000001</v>
      </c>
      <c r="F87" s="6">
        <f t="shared" si="1"/>
        <v>0</v>
      </c>
      <c r="G87" s="6">
        <f t="shared" si="2"/>
        <v>0</v>
      </c>
      <c r="H87" s="1" t="e">
        <f t="shared" si="3"/>
        <v>#DIV/0!</v>
      </c>
      <c r="I87" s="99"/>
      <c r="J87" s="96"/>
      <c r="L87" s="14"/>
    </row>
    <row r="88" spans="2:12" ht="18">
      <c r="B88" s="17"/>
      <c r="C88" s="17"/>
      <c r="D88" s="23">
        <v>-0.1</v>
      </c>
      <c r="E88" s="7">
        <f t="shared" si="0"/>
        <v>18.936</v>
      </c>
      <c r="F88" s="6">
        <f t="shared" si="1"/>
        <v>0</v>
      </c>
      <c r="G88" s="6">
        <f t="shared" si="2"/>
        <v>0</v>
      </c>
      <c r="H88" s="1" t="e">
        <f t="shared" si="3"/>
        <v>#DIV/0!</v>
      </c>
      <c r="I88" s="113">
        <v>6.2146999999999997</v>
      </c>
      <c r="J88" s="95">
        <v>1</v>
      </c>
      <c r="L88" s="14"/>
    </row>
    <row r="89" spans="2:12" ht="17.25">
      <c r="B89" s="17"/>
      <c r="C89" s="17"/>
      <c r="D89" s="24">
        <v>0</v>
      </c>
      <c r="E89" s="8">
        <f t="shared" si="0"/>
        <v>21.04</v>
      </c>
      <c r="F89" s="11">
        <f t="shared" si="1"/>
        <v>0</v>
      </c>
      <c r="G89" s="11">
        <f t="shared" si="2"/>
        <v>0</v>
      </c>
      <c r="H89" s="12" t="e">
        <f t="shared" si="3"/>
        <v>#DIV/0!</v>
      </c>
      <c r="I89" s="96"/>
      <c r="J89" s="97"/>
      <c r="L89" s="14"/>
    </row>
    <row r="90" spans="2:12" ht="18.75">
      <c r="B90" s="17"/>
      <c r="C90" s="17"/>
      <c r="D90" s="25">
        <v>0.1</v>
      </c>
      <c r="E90" s="7">
        <f t="shared" si="0"/>
        <v>23.144000000000002</v>
      </c>
      <c r="F90" s="6">
        <f t="shared" si="1"/>
        <v>0</v>
      </c>
      <c r="G90" s="6">
        <f t="shared" si="2"/>
        <v>0</v>
      </c>
      <c r="H90" s="1" t="e">
        <f t="shared" si="3"/>
        <v>#DIV/0!</v>
      </c>
      <c r="I90" s="88">
        <f>(I88*J90)/J88</f>
        <v>0</v>
      </c>
      <c r="J90" s="98"/>
    </row>
    <row r="91" spans="2:12" ht="17.25">
      <c r="B91" s="17"/>
      <c r="C91" s="17"/>
      <c r="D91" s="25">
        <v>0.2</v>
      </c>
      <c r="E91" s="7">
        <f t="shared" si="0"/>
        <v>25.247999999999998</v>
      </c>
      <c r="F91" s="6">
        <f t="shared" si="1"/>
        <v>0</v>
      </c>
      <c r="G91" s="6">
        <f t="shared" si="2"/>
        <v>0</v>
      </c>
      <c r="H91" s="1" t="e">
        <f t="shared" si="3"/>
        <v>#DIV/0!</v>
      </c>
      <c r="I91" s="17"/>
      <c r="J91" s="17"/>
    </row>
    <row r="92" spans="2:12" ht="17.25">
      <c r="B92" s="17"/>
      <c r="C92" s="17"/>
      <c r="D92" s="25">
        <v>0.3</v>
      </c>
      <c r="E92" s="7">
        <f t="shared" si="0"/>
        <v>27.352</v>
      </c>
      <c r="F92" s="6">
        <f t="shared" si="1"/>
        <v>0</v>
      </c>
      <c r="G92" s="6">
        <f t="shared" si="2"/>
        <v>0</v>
      </c>
      <c r="H92" s="1" t="e">
        <f t="shared" si="3"/>
        <v>#DIV/0!</v>
      </c>
      <c r="I92" s="17"/>
      <c r="J92" s="17"/>
    </row>
    <row r="93" spans="2:12" ht="16.5">
      <c r="B93" s="17"/>
      <c r="C93" s="17"/>
      <c r="D93" s="17"/>
      <c r="E93" s="17"/>
      <c r="F93" s="17"/>
      <c r="G93" s="17"/>
      <c r="H93" s="17"/>
      <c r="I93" s="17"/>
      <c r="J93" s="17"/>
    </row>
    <row r="94" spans="2:12" ht="16.5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4">
      <c r="B95" s="107" t="s">
        <v>48</v>
      </c>
      <c r="C95" s="17"/>
      <c r="D95" s="17"/>
      <c r="E95" s="17"/>
      <c r="F95" s="17"/>
      <c r="G95" s="17"/>
      <c r="H95" s="17"/>
      <c r="I95" s="17"/>
      <c r="J95" s="17"/>
    </row>
    <row r="96" spans="2:12" ht="16.5">
      <c r="B96" s="17"/>
      <c r="C96" s="17"/>
      <c r="D96" s="17"/>
      <c r="E96" s="17"/>
      <c r="F96" s="17"/>
      <c r="G96" s="17"/>
      <c r="H96" s="17"/>
      <c r="I96" s="17"/>
      <c r="J96" s="17"/>
    </row>
    <row r="97" spans="2:10" ht="16.5">
      <c r="B97" s="17" t="s">
        <v>45</v>
      </c>
      <c r="C97" s="17"/>
      <c r="D97" s="26"/>
      <c r="E97" s="17"/>
      <c r="F97" s="17"/>
      <c r="G97" s="17"/>
      <c r="H97" s="17"/>
      <c r="I97" s="17"/>
      <c r="J97" s="17"/>
    </row>
    <row r="98" spans="2:10" ht="16.5">
      <c r="B98" s="17" t="s">
        <v>46</v>
      </c>
      <c r="C98" s="17"/>
      <c r="D98" s="17"/>
      <c r="E98" s="17"/>
      <c r="F98" s="17"/>
      <c r="G98" s="17"/>
      <c r="H98" s="17"/>
      <c r="I98" s="17"/>
      <c r="J98" s="17"/>
    </row>
    <row r="99" spans="2:10" ht="16.5">
      <c r="B99" s="17" t="s">
        <v>47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RIm2AlZsgYCxIANshn5u1/WRUkPBA41a7YZoahmhOC/grOlPdmmGpqwT7pZIMXRKM5KzGW/4GIk5hOKJJZMKyg==" saltValue="Ahkj2iziZZ89gWOvIc4UDA==" spinCount="100000" sheet="1" objects="1" scenarios="1" selectLockedCells="1"/>
  <mergeCells count="8">
    <mergeCell ref="H10:H11"/>
    <mergeCell ref="C33:I33"/>
    <mergeCell ref="C47:I47"/>
    <mergeCell ref="C19:I19"/>
    <mergeCell ref="D82:H82"/>
    <mergeCell ref="B58:J58"/>
    <mergeCell ref="C68:I68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2024-09-16T10:10:33Z</dcterms:modified>
</cp:coreProperties>
</file>